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AppData\Roaming\Microsoft\Windows\Network Shortcuts\"/>
    </mc:Choice>
  </mc:AlternateContent>
  <xr:revisionPtr revIDLastSave="0" documentId="8_{08BD408E-E015-4DBB-8AB2-4F72F50D8840}" xr6:coauthVersionLast="45" xr6:coauthVersionMax="45" xr10:uidLastSave="{00000000-0000-0000-0000-000000000000}"/>
  <bookViews>
    <workbookView xWindow="2720" yWindow="3490" windowWidth="28800" windowHeight="15460" activeTab="2" xr2:uid="{734D85D9-9755-45B8-802E-6838F21B321C}"/>
  </bookViews>
  <sheets>
    <sheet name="Coffee Beans Cost per lbs" sheetId="2" r:id="rId1"/>
    <sheet name="Brew Analysis (1-12)" sheetId="1" r:id="rId2"/>
    <sheet name="Match Coffee Drin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9" i="1" l="1"/>
  <c r="G57" i="1"/>
  <c r="L7" i="1"/>
  <c r="H7" i="1"/>
  <c r="H9" i="1" s="1"/>
  <c r="H11" i="1" s="1"/>
  <c r="I11" i="1" s="1"/>
  <c r="L9" i="1"/>
  <c r="L11" i="1" s="1"/>
  <c r="M11" i="1" s="1"/>
  <c r="D16" i="1"/>
  <c r="D30" i="1"/>
  <c r="C15" i="1"/>
  <c r="C59" i="1"/>
  <c r="D59" i="1"/>
  <c r="E59" i="1"/>
  <c r="F59" i="1"/>
  <c r="B59" i="1"/>
  <c r="D54" i="1"/>
  <c r="D51" i="1"/>
  <c r="B9" i="1"/>
  <c r="E51" i="1"/>
  <c r="D44" i="1"/>
  <c r="E44" i="1" s="1"/>
  <c r="D37" i="1"/>
  <c r="E37" i="1" s="1"/>
  <c r="E30" i="1"/>
  <c r="E54" i="1" s="1"/>
  <c r="D23" i="1"/>
  <c r="E23" i="1" s="1"/>
  <c r="C21" i="1"/>
  <c r="C28" i="1"/>
  <c r="C35" i="1"/>
  <c r="C42" i="1"/>
  <c r="C50" i="1"/>
  <c r="C49" i="1"/>
  <c r="C36" i="1"/>
  <c r="C29" i="1"/>
  <c r="C43" i="1"/>
  <c r="C22" i="1"/>
</calcChain>
</file>

<file path=xl/sharedStrings.xml><?xml version="1.0" encoding="utf-8"?>
<sst xmlns="http://schemas.openxmlformats.org/spreadsheetml/2006/main" count="148" uniqueCount="91">
  <si>
    <t>cup</t>
  </si>
  <si>
    <t>grounds</t>
  </si>
  <si>
    <t>Toddy (plastic)</t>
  </si>
  <si>
    <t>Toddy (glass)</t>
  </si>
  <si>
    <t xml:space="preserve">Items </t>
  </si>
  <si>
    <t>Analysis: Perfect</t>
  </si>
  <si>
    <t>weight (g)</t>
  </si>
  <si>
    <t>weight (oz)</t>
  </si>
  <si>
    <t>Bali Burbon</t>
  </si>
  <si>
    <t>pound</t>
  </si>
  <si>
    <t>total cost</t>
  </si>
  <si>
    <t>price per pound</t>
  </si>
  <si>
    <t>Grams</t>
  </si>
  <si>
    <t>Sold at</t>
  </si>
  <si>
    <t>LBs</t>
  </si>
  <si>
    <t>G to LBs</t>
  </si>
  <si>
    <t>Cost per Batch</t>
  </si>
  <si>
    <t>Batches Per 5 LB</t>
  </si>
  <si>
    <t>Cups Per 5LB</t>
  </si>
  <si>
    <t>Cups per 1 lbs</t>
  </si>
  <si>
    <t>Revenue per 5LB</t>
  </si>
  <si>
    <t>Cost Per 5LB</t>
  </si>
  <si>
    <t>Profit</t>
  </si>
  <si>
    <t>PNG Pea Berry</t>
  </si>
  <si>
    <t>Maui Mellow</t>
  </si>
  <si>
    <t>Cups Per 1LB</t>
  </si>
  <si>
    <r>
      <rPr>
        <b/>
        <sz val="10"/>
        <color theme="1"/>
        <rFont val="Calibri"/>
        <family val="2"/>
        <scheme val="minor"/>
      </rPr>
      <t>Constants</t>
    </r>
    <r>
      <rPr>
        <sz val="10"/>
        <color theme="1"/>
        <rFont val="Calibri"/>
        <family val="2"/>
        <scheme val="minor"/>
      </rPr>
      <t xml:space="preserve"> </t>
    </r>
  </si>
  <si>
    <t>Water</t>
  </si>
  <si>
    <t>Yeild</t>
  </si>
  <si>
    <t>Analysis 2 6/14/2019</t>
  </si>
  <si>
    <t>Analysis 1 6/10/2019</t>
  </si>
  <si>
    <t>Analysis 3 6/18/2019</t>
  </si>
  <si>
    <t>Analysis 4 6/19/2019</t>
  </si>
  <si>
    <t>Analysis 5 6/21/2019</t>
  </si>
  <si>
    <t>Avg. yeild per cup</t>
  </si>
  <si>
    <t>Yeild per Brew</t>
  </si>
  <si>
    <t>Grams per sale</t>
  </si>
  <si>
    <t>Grounds</t>
  </si>
  <si>
    <t>Analysis:  Per Batch</t>
  </si>
  <si>
    <t xml:space="preserve">yeild per batch </t>
  </si>
  <si>
    <t xml:space="preserve">loss per batch </t>
  </si>
  <si>
    <t>Avg. yeild per batch</t>
  </si>
  <si>
    <t>Avg. loss per batch</t>
  </si>
  <si>
    <t>Cups per batch</t>
  </si>
  <si>
    <t>Yeild per sale</t>
  </si>
  <si>
    <t>Cups per sale</t>
  </si>
  <si>
    <t>Profit Margin for Cold Brew Pacific Island</t>
  </si>
  <si>
    <t>Profit Margin for Cold Brew Hawaiian</t>
  </si>
  <si>
    <t>Averages</t>
  </si>
  <si>
    <t>Matcha</t>
  </si>
  <si>
    <t>Weight (grams)</t>
  </si>
  <si>
    <t>Cost</t>
  </si>
  <si>
    <t>Name</t>
  </si>
  <si>
    <t>Cost per 5lbs</t>
  </si>
  <si>
    <t>Cost per 1lbs</t>
  </si>
  <si>
    <t>Cost per 20g</t>
  </si>
  <si>
    <t>Average cost Cup</t>
  </si>
  <si>
    <t>Bali</t>
  </si>
  <si>
    <t>PNG</t>
  </si>
  <si>
    <t>Vietnam</t>
  </si>
  <si>
    <t>Pinoy</t>
  </si>
  <si>
    <t>Average</t>
  </si>
  <si>
    <t>Milk Cost</t>
  </si>
  <si>
    <t>Case</t>
  </si>
  <si>
    <t>Individual</t>
  </si>
  <si>
    <t>Average Cost</t>
  </si>
  <si>
    <t>Avg. Cost per Cup</t>
  </si>
  <si>
    <t>Oat (1qt)</t>
  </si>
  <si>
    <t>946g per 1qt</t>
  </si>
  <si>
    <t>Soy (1qt)</t>
  </si>
  <si>
    <t>75g per cup</t>
  </si>
  <si>
    <t>Dairy</t>
  </si>
  <si>
    <t>12 cups per qt</t>
  </si>
  <si>
    <t>20 Grams per 1 Lbs</t>
  </si>
  <si>
    <t>CB Variation</t>
  </si>
  <si>
    <t>Esp. Variation</t>
  </si>
  <si>
    <t>Hot Esp. Variation</t>
  </si>
  <si>
    <t>Avg. Total Cost (Espresso)</t>
  </si>
  <si>
    <t>Coffee</t>
  </si>
  <si>
    <t>75g</t>
  </si>
  <si>
    <t>40g</t>
  </si>
  <si>
    <t>Milk</t>
  </si>
  <si>
    <t>50g</t>
  </si>
  <si>
    <t>100g</t>
  </si>
  <si>
    <t>Tea</t>
  </si>
  <si>
    <t>Avg. Total Cost (Cold Brew)</t>
  </si>
  <si>
    <t>Ice</t>
  </si>
  <si>
    <t>175g</t>
  </si>
  <si>
    <t>Pacific Island Avg. Cost Espresso</t>
  </si>
  <si>
    <t>Pacific Island Avg. Cold Brew Cost</t>
  </si>
  <si>
    <t>Recipie 10oz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</si>
</sst>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right" wrapText="1"/>
    </xf>
    <xf numFmtId="8" fontId="3" fillId="0" borderId="3" xfId="0" applyNumberFormat="1" applyFont="1" applyBorder="1" applyAlignment="1">
      <alignment horizontal="right" wrapText="1"/>
    </xf>
    <xf numFmtId="0" fontId="0" fillId="0" borderId="0" xfId="0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Font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8" fontId="5" fillId="0" borderId="0" xfId="0" applyNumberFormat="1" applyFont="1" applyBorder="1" applyAlignment="1">
      <alignment horizontal="right" wrapText="1"/>
    </xf>
    <xf numFmtId="6" fontId="5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2" fontId="5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/>
    <xf numFmtId="2" fontId="5" fillId="0" borderId="1" xfId="0" applyNumberFormat="1" applyFont="1" applyBorder="1" applyAlignment="1">
      <alignment horizontal="right" wrapText="1"/>
    </xf>
    <xf numFmtId="0" fontId="5" fillId="0" borderId="1" xfId="0" applyFont="1" applyBorder="1"/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8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/>
    <xf numFmtId="0" fontId="5" fillId="0" borderId="0" xfId="0" applyFont="1" applyBorder="1" applyAlignment="1"/>
    <xf numFmtId="10" fontId="5" fillId="0" borderId="0" xfId="0" applyNumberFormat="1" applyFont="1" applyBorder="1" applyAlignment="1">
      <alignment horizontal="right"/>
    </xf>
    <xf numFmtId="2" fontId="5" fillId="0" borderId="1" xfId="0" applyNumberFormat="1" applyFont="1" applyBorder="1" applyAlignment="1"/>
    <xf numFmtId="2" fontId="5" fillId="0" borderId="0" xfId="0" applyNumberFormat="1" applyFont="1" applyAlignment="1"/>
    <xf numFmtId="0" fontId="5" fillId="0" borderId="0" xfId="0" applyFont="1" applyAlignment="1"/>
    <xf numFmtId="2" fontId="0" fillId="0" borderId="1" xfId="0" applyNumberFormat="1" applyBorder="1" applyAlignment="1"/>
    <xf numFmtId="0" fontId="0" fillId="0" borderId="0" xfId="0" applyAlignment="1"/>
    <xf numFmtId="2" fontId="0" fillId="0" borderId="0" xfId="0" applyNumberFormat="1" applyAlignment="1"/>
    <xf numFmtId="0" fontId="0" fillId="0" borderId="1" xfId="0" applyBorder="1" applyAlignment="1"/>
    <xf numFmtId="9" fontId="5" fillId="0" borderId="1" xfId="0" applyNumberFormat="1" applyFont="1" applyBorder="1" applyAlignment="1"/>
    <xf numFmtId="9" fontId="5" fillId="0" borderId="1" xfId="1" applyFont="1" applyBorder="1" applyAlignment="1"/>
    <xf numFmtId="14" fontId="5" fillId="0" borderId="1" xfId="0" applyNumberFormat="1" applyFont="1" applyBorder="1" applyAlignment="1">
      <alignment horizontal="right"/>
    </xf>
    <xf numFmtId="10" fontId="5" fillId="0" borderId="1" xfId="1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2" fontId="4" fillId="0" borderId="1" xfId="0" applyNumberFormat="1" applyFont="1" applyBorder="1" applyAlignment="1">
      <alignment horizontal="left"/>
    </xf>
    <xf numFmtId="8" fontId="5" fillId="0" borderId="1" xfId="0" applyNumberFormat="1" applyFont="1" applyBorder="1" applyAlignment="1">
      <alignment horizontal="right" wrapText="1"/>
    </xf>
    <xf numFmtId="6" fontId="5" fillId="0" borderId="1" xfId="0" applyNumberFormat="1" applyFont="1" applyBorder="1" applyAlignment="1">
      <alignment horizontal="right" wrapText="1"/>
    </xf>
    <xf numFmtId="10" fontId="5" fillId="0" borderId="1" xfId="0" applyNumberFormat="1" applyFont="1" applyBorder="1" applyAlignment="1">
      <alignment horizontal="right" wrapText="1"/>
    </xf>
    <xf numFmtId="10" fontId="5" fillId="0" borderId="1" xfId="1" applyNumberFormat="1" applyFont="1" applyBorder="1" applyAlignment="1">
      <alignment horizontal="right" wrapText="1"/>
    </xf>
    <xf numFmtId="10" fontId="5" fillId="0" borderId="0" xfId="1" applyNumberFormat="1" applyFont="1" applyBorder="1" applyAlignment="1">
      <alignment horizontal="right" wrapText="1"/>
    </xf>
    <xf numFmtId="8" fontId="3" fillId="0" borderId="0" xfId="0" applyNumberFormat="1" applyFont="1" applyBorder="1" applyAlignment="1">
      <alignment wrapText="1"/>
    </xf>
    <xf numFmtId="0" fontId="4" fillId="0" borderId="0" xfId="0" applyFont="1" applyFill="1" applyBorder="1" applyAlignment="1"/>
    <xf numFmtId="8" fontId="5" fillId="0" borderId="1" xfId="0" applyNumberFormat="1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Yeild Per Batch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'Brew Analysis (1-12)'!$B$57:$G$57</c:f>
              <c:numCache>
                <c:formatCode>General</c:formatCode>
                <c:ptCount val="6"/>
                <c:pt idx="0">
                  <c:v>1699.2</c:v>
                </c:pt>
                <c:pt idx="1">
                  <c:v>1598</c:v>
                </c:pt>
                <c:pt idx="2">
                  <c:v>1504.5</c:v>
                </c:pt>
                <c:pt idx="3">
                  <c:v>1658.5</c:v>
                </c:pt>
                <c:pt idx="4">
                  <c:v>1528.5</c:v>
                </c:pt>
                <c:pt idx="5">
                  <c:v>1597.74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F-4B35-BEEE-68F1DA27B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1151855"/>
        <c:axId val="1172470335"/>
        <c:axId val="0"/>
      </c:bar3DChart>
      <c:catAx>
        <c:axId val="11111518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2470335"/>
        <c:crosses val="autoZero"/>
        <c:auto val="1"/>
        <c:lblAlgn val="ctr"/>
        <c:lblOffset val="100"/>
        <c:noMultiLvlLbl val="0"/>
      </c:catAx>
      <c:valAx>
        <c:axId val="1172470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151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Cups Per Batch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'Brew Analysis (1-12)'!$B$59:$G$59</c:f>
              <c:numCache>
                <c:formatCode>0.00</c:formatCode>
                <c:ptCount val="6"/>
                <c:pt idx="0">
                  <c:v>5.6640000000000006</c:v>
                </c:pt>
                <c:pt idx="1">
                  <c:v>5.3266666666666671</c:v>
                </c:pt>
                <c:pt idx="2">
                  <c:v>5.0149999999999997</c:v>
                </c:pt>
                <c:pt idx="3">
                  <c:v>5.5283333333333333</c:v>
                </c:pt>
                <c:pt idx="4">
                  <c:v>5.0949999999999998</c:v>
                </c:pt>
                <c:pt idx="5">
                  <c:v>5.3257999999999992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24-4892-B7B2-4B70AD441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5276927"/>
        <c:axId val="1317771903"/>
        <c:axId val="0"/>
      </c:bar3DChart>
      <c:catAx>
        <c:axId val="13452769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771903"/>
        <c:crosses val="autoZero"/>
        <c:auto val="1"/>
        <c:lblAlgn val="ctr"/>
        <c:lblOffset val="100"/>
        <c:noMultiLvlLbl val="0"/>
      </c:catAx>
      <c:valAx>
        <c:axId val="1317771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5276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59</xdr:row>
      <xdr:rowOff>95250</xdr:rowOff>
    </xdr:from>
    <xdr:to>
      <xdr:col>3</xdr:col>
      <xdr:colOff>728174</xdr:colOff>
      <xdr:row>70</xdr:row>
      <xdr:rowOff>6350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B4E0744-C8A6-4809-97A8-B1A717B456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727075</xdr:colOff>
      <xdr:row>59</xdr:row>
      <xdr:rowOff>95251</xdr:rowOff>
    </xdr:from>
    <xdr:to>
      <xdr:col>6</xdr:col>
      <xdr:colOff>1085850</xdr:colOff>
      <xdr:row>70</xdr:row>
      <xdr:rowOff>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45C973D-88DD-46EB-84ED-6CED7D6651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B9BF0-56F9-4D12-A64F-430384B2D573}">
  <dimension ref="A1:H4"/>
  <sheetViews>
    <sheetView workbookViewId="0">
      <selection activeCell="L30" sqref="L30"/>
    </sheetView>
  </sheetViews>
  <sheetFormatPr defaultRowHeight="14.5" x14ac:dyDescent="0.35"/>
  <cols>
    <col min="1" max="1" width="13.36328125" bestFit="1" customWidth="1"/>
    <col min="4" max="4" width="13.36328125" bestFit="1" customWidth="1"/>
    <col min="7" max="7" width="13.36328125" bestFit="1" customWidth="1"/>
  </cols>
  <sheetData>
    <row r="1" spans="1:8" ht="15" thickBot="1" x14ac:dyDescent="0.4">
      <c r="A1" s="63" t="s">
        <v>23</v>
      </c>
      <c r="B1" s="64"/>
      <c r="D1" s="63" t="s">
        <v>24</v>
      </c>
      <c r="E1" s="64"/>
      <c r="G1" s="63" t="s">
        <v>8</v>
      </c>
      <c r="H1" s="64"/>
    </row>
    <row r="2" spans="1:8" ht="15" thickBot="1" x14ac:dyDescent="0.4">
      <c r="A2" s="1" t="s">
        <v>9</v>
      </c>
      <c r="B2" s="2">
        <v>5</v>
      </c>
      <c r="D2" s="1" t="s">
        <v>9</v>
      </c>
      <c r="E2" s="2">
        <v>5</v>
      </c>
      <c r="G2" s="1" t="s">
        <v>9</v>
      </c>
      <c r="H2" s="2">
        <v>5</v>
      </c>
    </row>
    <row r="3" spans="1:8" ht="15" thickBot="1" x14ac:dyDescent="0.4">
      <c r="A3" s="1" t="s">
        <v>10</v>
      </c>
      <c r="B3" s="3">
        <v>36</v>
      </c>
      <c r="D3" s="1" t="s">
        <v>10</v>
      </c>
      <c r="E3" s="3">
        <v>92.5</v>
      </c>
      <c r="G3" s="1" t="s">
        <v>10</v>
      </c>
      <c r="H3" s="3">
        <v>58</v>
      </c>
    </row>
    <row r="4" spans="1:8" ht="26.5" thickBot="1" x14ac:dyDescent="0.4">
      <c r="A4" s="1" t="s">
        <v>11</v>
      </c>
      <c r="B4" s="3">
        <v>7.2</v>
      </c>
      <c r="D4" s="1" t="s">
        <v>11</v>
      </c>
      <c r="E4" s="3">
        <v>18.5</v>
      </c>
      <c r="G4" s="1" t="s">
        <v>11</v>
      </c>
      <c r="H4" s="3">
        <v>11.6</v>
      </c>
    </row>
  </sheetData>
  <mergeCells count="3">
    <mergeCell ref="A1:B1"/>
    <mergeCell ref="D1:E1"/>
    <mergeCell ref="G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67022-72B2-4F84-8544-FA82CE86D3A9}">
  <dimension ref="A1:O76"/>
  <sheetViews>
    <sheetView workbookViewId="0">
      <selection activeCell="O11" sqref="O11"/>
    </sheetView>
  </sheetViews>
  <sheetFormatPr defaultRowHeight="14.5" x14ac:dyDescent="0.35"/>
  <cols>
    <col min="1" max="1" width="16.54296875" customWidth="1"/>
    <col min="2" max="2" width="9.54296875" customWidth="1"/>
    <col min="3" max="3" width="10.36328125" customWidth="1"/>
    <col min="4" max="4" width="15.90625" bestFit="1" customWidth="1"/>
    <col min="5" max="5" width="15.1796875" bestFit="1" customWidth="1"/>
    <col min="6" max="6" width="10.1796875" customWidth="1"/>
    <col min="7" max="7" width="15.6328125" customWidth="1"/>
    <col min="8" max="8" width="10.6328125" customWidth="1"/>
    <col min="9" max="9" width="6.1796875" bestFit="1" customWidth="1"/>
    <col min="10" max="10" width="8.6328125" bestFit="1" customWidth="1"/>
    <col min="11" max="11" width="14.7265625" customWidth="1"/>
    <col min="12" max="12" width="9.08984375" customWidth="1"/>
    <col min="13" max="13" width="6.453125" customWidth="1"/>
  </cols>
  <sheetData>
    <row r="1" spans="1:15" x14ac:dyDescent="0.35">
      <c r="A1" s="74" t="s">
        <v>26</v>
      </c>
      <c r="B1" s="74"/>
      <c r="C1" s="18"/>
      <c r="G1" s="66" t="s">
        <v>46</v>
      </c>
      <c r="H1" s="67"/>
      <c r="I1" s="68"/>
      <c r="J1" s="19"/>
      <c r="K1" s="65" t="s">
        <v>47</v>
      </c>
      <c r="L1" s="65"/>
      <c r="M1" s="65"/>
      <c r="N1" s="18"/>
      <c r="O1" s="18"/>
    </row>
    <row r="2" spans="1:15" x14ac:dyDescent="0.35">
      <c r="A2" s="21" t="s">
        <v>4</v>
      </c>
      <c r="B2" s="14" t="s">
        <v>6</v>
      </c>
      <c r="C2" s="22"/>
      <c r="G2" s="14" t="s">
        <v>12</v>
      </c>
      <c r="H2" s="15">
        <v>167</v>
      </c>
      <c r="I2" s="13" t="s">
        <v>13</v>
      </c>
      <c r="J2" s="19"/>
      <c r="K2" s="14" t="s">
        <v>12</v>
      </c>
      <c r="L2" s="15">
        <v>167</v>
      </c>
      <c r="M2" s="13" t="s">
        <v>13</v>
      </c>
      <c r="N2" s="18"/>
      <c r="O2" s="18"/>
    </row>
    <row r="3" spans="1:15" x14ac:dyDescent="0.35">
      <c r="A3" s="23" t="s">
        <v>0</v>
      </c>
      <c r="B3" s="23">
        <v>13.9</v>
      </c>
      <c r="C3" s="22"/>
      <c r="G3" s="14" t="s">
        <v>14</v>
      </c>
      <c r="H3" s="15">
        <v>1</v>
      </c>
      <c r="I3" s="55">
        <v>4</v>
      </c>
      <c r="J3" s="19"/>
      <c r="K3" s="14" t="s">
        <v>14</v>
      </c>
      <c r="L3" s="15">
        <v>1</v>
      </c>
      <c r="M3" s="55">
        <v>4.45</v>
      </c>
      <c r="N3" s="18"/>
      <c r="O3" s="18"/>
    </row>
    <row r="4" spans="1:15" x14ac:dyDescent="0.35">
      <c r="A4" s="23" t="s">
        <v>1</v>
      </c>
      <c r="B4" s="23">
        <v>167</v>
      </c>
      <c r="C4" s="22"/>
      <c r="G4" s="14" t="s">
        <v>15</v>
      </c>
      <c r="H4" s="15">
        <v>0.37</v>
      </c>
      <c r="I4" s="14"/>
      <c r="J4" s="19"/>
      <c r="K4" s="14" t="s">
        <v>15</v>
      </c>
      <c r="L4" s="15">
        <v>0.37</v>
      </c>
      <c r="M4" s="14"/>
      <c r="N4" s="19"/>
      <c r="O4" s="19"/>
    </row>
    <row r="5" spans="1:15" x14ac:dyDescent="0.35">
      <c r="A5" s="23" t="s">
        <v>2</v>
      </c>
      <c r="B5" s="23">
        <v>277.3</v>
      </c>
      <c r="C5" s="22"/>
      <c r="D5" s="24"/>
      <c r="E5" s="24"/>
      <c r="F5" s="24"/>
      <c r="G5" s="14" t="s">
        <v>16</v>
      </c>
      <c r="H5" s="55">
        <v>4.2699999999999996</v>
      </c>
      <c r="I5" s="14"/>
      <c r="J5" s="19"/>
      <c r="K5" s="14" t="s">
        <v>16</v>
      </c>
      <c r="L5" s="55">
        <v>6.81</v>
      </c>
      <c r="M5" s="14"/>
      <c r="N5" s="19"/>
      <c r="O5" s="19"/>
    </row>
    <row r="6" spans="1:15" x14ac:dyDescent="0.35">
      <c r="A6" s="23" t="s">
        <v>3</v>
      </c>
      <c r="B6" s="23">
        <v>340</v>
      </c>
      <c r="C6" s="22"/>
      <c r="D6" s="75"/>
      <c r="E6" s="75"/>
      <c r="F6" s="75"/>
      <c r="G6" s="14" t="s">
        <v>17</v>
      </c>
      <c r="H6" s="15">
        <v>13.58</v>
      </c>
      <c r="I6" s="14"/>
      <c r="J6" s="19"/>
      <c r="K6" s="14" t="s">
        <v>17</v>
      </c>
      <c r="L6" s="15">
        <v>19.010000000000002</v>
      </c>
      <c r="M6" s="14"/>
      <c r="N6" s="19"/>
      <c r="O6" s="19"/>
    </row>
    <row r="7" spans="1:15" x14ac:dyDescent="0.35">
      <c r="A7" s="20"/>
      <c r="B7" s="20"/>
      <c r="C7" s="22"/>
      <c r="D7" s="25"/>
      <c r="E7" s="25"/>
      <c r="F7" s="25"/>
      <c r="G7" s="14" t="s">
        <v>18</v>
      </c>
      <c r="H7" s="30">
        <f>C9*H6</f>
        <v>73.060400000000001</v>
      </c>
      <c r="I7" s="14"/>
      <c r="J7" s="19"/>
      <c r="K7" s="14" t="s">
        <v>18</v>
      </c>
      <c r="L7" s="30">
        <f>C9*L6</f>
        <v>102.27380000000001</v>
      </c>
      <c r="M7" s="14"/>
      <c r="N7" s="19"/>
      <c r="O7" s="19"/>
    </row>
    <row r="8" spans="1:15" x14ac:dyDescent="0.35">
      <c r="A8" s="23"/>
      <c r="B8" s="13" t="s">
        <v>6</v>
      </c>
      <c r="C8" s="13" t="s">
        <v>7</v>
      </c>
      <c r="D8" s="25"/>
      <c r="E8" s="20"/>
      <c r="F8" s="25"/>
      <c r="G8" s="14" t="s">
        <v>19</v>
      </c>
      <c r="H8" s="15">
        <v>15</v>
      </c>
      <c r="I8" s="14"/>
      <c r="J8" s="19"/>
      <c r="K8" s="14" t="s">
        <v>25</v>
      </c>
      <c r="L8" s="15">
        <v>20.47</v>
      </c>
      <c r="M8" s="14"/>
      <c r="N8" s="19"/>
      <c r="O8" s="19"/>
    </row>
    <row r="9" spans="1:15" x14ac:dyDescent="0.35">
      <c r="A9" s="13" t="s">
        <v>34</v>
      </c>
      <c r="B9" s="30">
        <f>C9*28.34</f>
        <v>152.4692</v>
      </c>
      <c r="C9" s="15">
        <v>5.38</v>
      </c>
      <c r="D9" s="25"/>
      <c r="E9" s="25"/>
      <c r="F9" s="25"/>
      <c r="G9" s="14" t="s">
        <v>20</v>
      </c>
      <c r="H9" s="56">
        <f>H7*I3</f>
        <v>292.24160000000001</v>
      </c>
      <c r="I9" s="14"/>
      <c r="J9" s="19"/>
      <c r="K9" s="14" t="s">
        <v>20</v>
      </c>
      <c r="L9" s="56">
        <f>L7*M3</f>
        <v>455.11841000000004</v>
      </c>
      <c r="M9" s="14"/>
      <c r="N9" s="19"/>
      <c r="O9" s="19"/>
    </row>
    <row r="10" spans="1:15" x14ac:dyDescent="0.35">
      <c r="A10" s="20"/>
      <c r="B10" s="20"/>
      <c r="C10" s="22"/>
      <c r="D10" s="25"/>
      <c r="E10" s="25"/>
      <c r="F10" s="25"/>
      <c r="G10" s="14" t="s">
        <v>21</v>
      </c>
      <c r="H10" s="55">
        <v>58</v>
      </c>
      <c r="I10" s="14"/>
      <c r="J10" s="19"/>
      <c r="K10" s="14" t="s">
        <v>21</v>
      </c>
      <c r="L10" s="55">
        <v>92.5</v>
      </c>
      <c r="M10" s="14"/>
      <c r="N10" s="19"/>
      <c r="O10" s="19"/>
    </row>
    <row r="11" spans="1:15" x14ac:dyDescent="0.35">
      <c r="A11" s="65" t="s">
        <v>5</v>
      </c>
      <c r="B11" s="65"/>
      <c r="C11" s="65"/>
      <c r="D11" s="21"/>
      <c r="E11" s="25"/>
      <c r="G11" s="14" t="s">
        <v>22</v>
      </c>
      <c r="H11" s="56">
        <f>(H7*0.13)-(H10-H9)</f>
        <v>243.739452</v>
      </c>
      <c r="I11" s="57">
        <f>H11/H9</f>
        <v>0.83403407317780898</v>
      </c>
      <c r="K11" s="14" t="s">
        <v>22</v>
      </c>
      <c r="L11" s="56">
        <f>(L7*0.13)-(L10-L9)</f>
        <v>375.91400400000003</v>
      </c>
      <c r="M11" s="58">
        <f>L11/L9</f>
        <v>0.82596967237603069</v>
      </c>
      <c r="N11" s="19"/>
      <c r="O11" s="19"/>
    </row>
    <row r="12" spans="1:15" x14ac:dyDescent="0.35">
      <c r="A12" s="14"/>
      <c r="B12" s="13" t="s">
        <v>6</v>
      </c>
      <c r="C12" s="13" t="s">
        <v>7</v>
      </c>
      <c r="D12" s="21" t="s">
        <v>45</v>
      </c>
      <c r="E12" s="25"/>
      <c r="G12" s="19"/>
      <c r="H12" s="19"/>
      <c r="I12" s="19"/>
      <c r="M12" s="7"/>
      <c r="N12" s="19"/>
      <c r="O12" s="19"/>
    </row>
    <row r="13" spans="1:15" x14ac:dyDescent="0.35">
      <c r="A13" s="13" t="s">
        <v>37</v>
      </c>
      <c r="B13" s="23">
        <v>167</v>
      </c>
      <c r="C13" s="23"/>
      <c r="D13" s="21"/>
      <c r="E13" s="25"/>
      <c r="M13" s="7"/>
      <c r="N13" s="19"/>
      <c r="O13" s="19"/>
    </row>
    <row r="14" spans="1:15" x14ac:dyDescent="0.35">
      <c r="A14" s="53" t="s">
        <v>28</v>
      </c>
      <c r="B14" s="27">
        <v>1650</v>
      </c>
      <c r="C14" s="27">
        <v>58.22</v>
      </c>
      <c r="D14" s="52"/>
      <c r="E14" s="34"/>
      <c r="M14" s="7"/>
      <c r="N14" s="19"/>
      <c r="O14" s="19"/>
    </row>
    <row r="15" spans="1:15" x14ac:dyDescent="0.35">
      <c r="A15" s="53" t="s">
        <v>44</v>
      </c>
      <c r="B15" s="27">
        <v>300</v>
      </c>
      <c r="C15" s="28">
        <f>300/28.34</f>
        <v>10.585744530698658</v>
      </c>
      <c r="D15" s="52"/>
      <c r="E15" s="34"/>
      <c r="F15" s="34"/>
      <c r="J15" s="19"/>
      <c r="K15" s="7"/>
      <c r="L15" s="7"/>
      <c r="M15" s="7"/>
      <c r="N15" s="19"/>
      <c r="O15" s="19"/>
    </row>
    <row r="16" spans="1:15" x14ac:dyDescent="0.35">
      <c r="A16" s="32"/>
      <c r="B16" s="28"/>
      <c r="C16" s="28"/>
      <c r="D16" s="28">
        <f>B14/B15</f>
        <v>5.5</v>
      </c>
      <c r="E16" s="34"/>
      <c r="F16" s="34"/>
      <c r="J16" s="19"/>
      <c r="K16" s="7"/>
      <c r="L16" s="7"/>
      <c r="M16" s="7"/>
      <c r="N16" s="19"/>
      <c r="O16" s="19"/>
    </row>
    <row r="17" spans="1:15" x14ac:dyDescent="0.35">
      <c r="A17" s="22"/>
      <c r="B17" s="22"/>
      <c r="C17" s="22"/>
      <c r="D17" s="34"/>
      <c r="E17" s="34"/>
      <c r="F17" s="34"/>
      <c r="J17" s="19"/>
      <c r="K17" s="10"/>
      <c r="L17" s="11"/>
      <c r="M17" s="8"/>
      <c r="N17" s="19"/>
      <c r="O17" s="19"/>
    </row>
    <row r="18" spans="1:15" ht="15" customHeight="1" x14ac:dyDescent="0.35">
      <c r="A18" s="69" t="s">
        <v>30</v>
      </c>
      <c r="B18" s="69"/>
      <c r="C18" s="69"/>
      <c r="D18" s="69"/>
      <c r="E18" s="69"/>
      <c r="F18" s="36"/>
      <c r="J18" s="19"/>
      <c r="K18" s="10"/>
      <c r="L18" s="10"/>
      <c r="M18" s="10"/>
      <c r="N18" s="19"/>
      <c r="O18" s="19"/>
    </row>
    <row r="19" spans="1:15" x14ac:dyDescent="0.35">
      <c r="A19" s="27"/>
      <c r="B19" s="53" t="s">
        <v>6</v>
      </c>
      <c r="C19" s="53" t="s">
        <v>7</v>
      </c>
      <c r="D19" s="52" t="s">
        <v>39</v>
      </c>
      <c r="E19" s="52" t="s">
        <v>40</v>
      </c>
      <c r="F19" s="36"/>
      <c r="J19" s="19"/>
      <c r="K19" s="10"/>
      <c r="L19" s="11"/>
      <c r="M19" s="10"/>
      <c r="N19" s="19"/>
      <c r="O19" s="19"/>
    </row>
    <row r="20" spans="1:15" x14ac:dyDescent="0.35">
      <c r="A20" s="52" t="s">
        <v>37</v>
      </c>
      <c r="B20" s="27">
        <v>167.3</v>
      </c>
      <c r="C20" s="32"/>
      <c r="D20" s="27"/>
      <c r="E20" s="27"/>
      <c r="F20" s="36"/>
      <c r="J20" s="19"/>
      <c r="K20" s="10"/>
      <c r="L20" s="11"/>
      <c r="M20" s="16"/>
      <c r="N20" s="19"/>
      <c r="O20" s="19"/>
    </row>
    <row r="21" spans="1:15" x14ac:dyDescent="0.35">
      <c r="A21" s="54" t="s">
        <v>27</v>
      </c>
      <c r="B21" s="28">
        <v>2001</v>
      </c>
      <c r="C21" s="28">
        <f>B21/28.34</f>
        <v>70.606916019760064</v>
      </c>
      <c r="D21" s="28"/>
      <c r="E21" s="28"/>
      <c r="F21" s="36"/>
      <c r="J21" s="19"/>
      <c r="K21" s="10"/>
      <c r="L21" s="11"/>
      <c r="M21" s="10"/>
      <c r="N21" s="19"/>
      <c r="O21" s="19"/>
    </row>
    <row r="22" spans="1:15" x14ac:dyDescent="0.35">
      <c r="A22" s="54" t="s">
        <v>35</v>
      </c>
      <c r="B22" s="28">
        <v>1699.2</v>
      </c>
      <c r="C22" s="28">
        <f>B22/28.34</f>
        <v>59.95765702187721</v>
      </c>
      <c r="D22" s="28"/>
      <c r="E22" s="28"/>
      <c r="F22" s="24"/>
      <c r="J22" s="19"/>
      <c r="K22" s="10"/>
      <c r="L22" s="16"/>
      <c r="M22" s="10"/>
      <c r="N22" s="19"/>
      <c r="O22" s="19"/>
    </row>
    <row r="23" spans="1:15" x14ac:dyDescent="0.35">
      <c r="A23" s="28"/>
      <c r="B23" s="28"/>
      <c r="C23" s="28"/>
      <c r="D23" s="51">
        <f>B22/B21</f>
        <v>0.84917541229385307</v>
      </c>
      <c r="E23" s="51">
        <f>100%-D23</f>
        <v>0.15082458770614693</v>
      </c>
      <c r="F23" s="24"/>
      <c r="J23" s="19"/>
      <c r="K23" s="10"/>
      <c r="L23" s="11"/>
      <c r="M23" s="10"/>
      <c r="N23" s="19"/>
      <c r="O23" s="19"/>
    </row>
    <row r="24" spans="1:15" x14ac:dyDescent="0.35">
      <c r="A24" s="26"/>
      <c r="B24" s="37"/>
      <c r="C24" s="38"/>
      <c r="D24" s="38"/>
      <c r="E24" s="37"/>
      <c r="F24" s="39"/>
      <c r="J24" s="19"/>
      <c r="K24" s="10"/>
      <c r="L24" s="11"/>
      <c r="M24" s="10"/>
      <c r="N24" s="19"/>
      <c r="O24" s="19"/>
    </row>
    <row r="25" spans="1:15" x14ac:dyDescent="0.35">
      <c r="A25" s="70" t="s">
        <v>29</v>
      </c>
      <c r="B25" s="71"/>
      <c r="C25" s="71"/>
      <c r="D25" s="71"/>
      <c r="E25" s="72"/>
      <c r="F25" s="39"/>
      <c r="J25" s="19"/>
      <c r="K25" s="10"/>
      <c r="L25" s="11"/>
      <c r="M25" s="10"/>
      <c r="N25" s="19"/>
      <c r="O25" s="19"/>
    </row>
    <row r="26" spans="1:15" x14ac:dyDescent="0.35">
      <c r="A26" s="28"/>
      <c r="B26" s="53" t="s">
        <v>6</v>
      </c>
      <c r="C26" s="53" t="s">
        <v>7</v>
      </c>
      <c r="D26" s="52" t="s">
        <v>39</v>
      </c>
      <c r="E26" s="52" t="s">
        <v>40</v>
      </c>
      <c r="F26" s="39"/>
      <c r="J26" s="19"/>
      <c r="K26" s="10"/>
      <c r="L26" s="17"/>
      <c r="M26" s="10"/>
      <c r="N26" s="19"/>
      <c r="O26" s="19"/>
    </row>
    <row r="27" spans="1:15" x14ac:dyDescent="0.35">
      <c r="A27" s="54" t="s">
        <v>37</v>
      </c>
      <c r="B27" s="27">
        <v>167.3</v>
      </c>
      <c r="C27" s="32"/>
      <c r="D27" s="27"/>
      <c r="E27" s="27"/>
      <c r="F27" s="39"/>
      <c r="J27" s="19"/>
      <c r="K27" s="10"/>
      <c r="L27" s="16"/>
      <c r="M27" s="10"/>
      <c r="N27" s="19"/>
      <c r="O27" s="19"/>
    </row>
    <row r="28" spans="1:15" x14ac:dyDescent="0.35">
      <c r="A28" s="54" t="s">
        <v>27</v>
      </c>
      <c r="B28" s="28">
        <v>2001</v>
      </c>
      <c r="C28" s="28">
        <f>B28/28.34</f>
        <v>70.606916019760064</v>
      </c>
      <c r="D28" s="28"/>
      <c r="E28" s="28"/>
      <c r="F28" s="39"/>
      <c r="J28" s="19"/>
      <c r="K28" s="10"/>
      <c r="L28" s="17"/>
      <c r="M28" s="59"/>
      <c r="N28" s="19"/>
      <c r="O28" s="19"/>
    </row>
    <row r="29" spans="1:15" ht="14.5" customHeight="1" x14ac:dyDescent="0.35">
      <c r="A29" s="54" t="s">
        <v>35</v>
      </c>
      <c r="B29" s="28">
        <v>1558.5</v>
      </c>
      <c r="C29" s="28">
        <f>B29/28.34</f>
        <v>54.992942836979537</v>
      </c>
      <c r="D29" s="28"/>
      <c r="E29" s="28"/>
      <c r="F29" s="40"/>
      <c r="J29" s="19"/>
      <c r="K29" s="10"/>
      <c r="L29" s="11"/>
      <c r="M29" s="10"/>
      <c r="N29" s="19"/>
      <c r="O29" s="19"/>
    </row>
    <row r="30" spans="1:15" x14ac:dyDescent="0.35">
      <c r="A30" s="41"/>
      <c r="B30" s="41"/>
      <c r="C30" s="41"/>
      <c r="D30" s="51">
        <f>B29/B28</f>
        <v>0.77886056971514239</v>
      </c>
      <c r="E30" s="51">
        <f>100%-D30</f>
        <v>0.22113943028485761</v>
      </c>
      <c r="F30" s="39"/>
      <c r="J30" s="19"/>
      <c r="K30" s="10"/>
      <c r="L30" s="10"/>
      <c r="M30" s="10"/>
      <c r="N30" s="19"/>
      <c r="O30" s="19"/>
    </row>
    <row r="31" spans="1:15" x14ac:dyDescent="0.35">
      <c r="A31" s="42"/>
      <c r="B31" s="42"/>
      <c r="C31" s="42"/>
      <c r="D31" s="38"/>
      <c r="E31" s="38"/>
      <c r="F31" s="39"/>
      <c r="J31" s="19"/>
      <c r="K31" s="19"/>
      <c r="L31" s="19"/>
      <c r="M31" s="19"/>
      <c r="N31" s="19"/>
      <c r="O31" s="19"/>
    </row>
    <row r="32" spans="1:15" x14ac:dyDescent="0.35">
      <c r="A32" s="73" t="s">
        <v>31</v>
      </c>
      <c r="B32" s="73"/>
      <c r="C32" s="73"/>
      <c r="D32" s="73"/>
      <c r="E32" s="73"/>
      <c r="F32" s="43"/>
      <c r="J32" s="18"/>
      <c r="K32" s="18"/>
      <c r="L32" s="18"/>
      <c r="M32" s="18"/>
      <c r="N32" s="18"/>
      <c r="O32" s="18"/>
    </row>
    <row r="33" spans="1:15" x14ac:dyDescent="0.35">
      <c r="A33" s="28"/>
      <c r="B33" s="53" t="s">
        <v>6</v>
      </c>
      <c r="C33" s="53" t="s">
        <v>7</v>
      </c>
      <c r="D33" s="52" t="s">
        <v>39</v>
      </c>
      <c r="E33" s="52" t="s">
        <v>40</v>
      </c>
      <c r="F33" s="43"/>
      <c r="J33" s="18"/>
      <c r="K33" s="18"/>
      <c r="L33" s="18"/>
      <c r="M33" s="18"/>
      <c r="N33" s="18"/>
      <c r="O33" s="18"/>
    </row>
    <row r="34" spans="1:15" x14ac:dyDescent="0.35">
      <c r="A34" s="54" t="s">
        <v>37</v>
      </c>
      <c r="B34" s="27">
        <v>173.5</v>
      </c>
      <c r="C34" s="32"/>
      <c r="D34" s="27"/>
      <c r="E34" s="27"/>
      <c r="F34" s="43"/>
      <c r="J34" s="18"/>
      <c r="K34" s="18"/>
      <c r="L34" s="18"/>
      <c r="M34" s="18"/>
      <c r="N34" s="18"/>
      <c r="O34" s="18"/>
    </row>
    <row r="35" spans="1:15" x14ac:dyDescent="0.35">
      <c r="A35" s="54" t="s">
        <v>27</v>
      </c>
      <c r="B35" s="28">
        <v>2007.2</v>
      </c>
      <c r="C35" s="28">
        <f>B35/28.34</f>
        <v>70.825688073394502</v>
      </c>
      <c r="D35" s="28"/>
      <c r="E35" s="28"/>
      <c r="F35" s="43"/>
      <c r="J35" s="18"/>
      <c r="K35" s="18"/>
      <c r="L35" s="18"/>
      <c r="M35" s="18"/>
      <c r="N35" s="18"/>
      <c r="O35" s="18"/>
    </row>
    <row r="36" spans="1:15" ht="14.5" customHeight="1" x14ac:dyDescent="0.35">
      <c r="A36" s="54" t="s">
        <v>35</v>
      </c>
      <c r="B36" s="28">
        <v>1504.5</v>
      </c>
      <c r="C36" s="28">
        <f>B36/28.34</f>
        <v>53.087508821453774</v>
      </c>
      <c r="D36" s="28"/>
      <c r="E36" s="28"/>
      <c r="F36" s="43"/>
      <c r="J36" s="18"/>
      <c r="K36" s="18"/>
      <c r="L36" s="18"/>
      <c r="M36" s="18"/>
      <c r="N36" s="18"/>
      <c r="O36" s="18"/>
    </row>
    <row r="37" spans="1:15" x14ac:dyDescent="0.35">
      <c r="A37" s="41"/>
      <c r="B37" s="41"/>
      <c r="C37" s="41"/>
      <c r="D37" s="51">
        <f>B36/B35</f>
        <v>0.74955161418891991</v>
      </c>
      <c r="E37" s="51">
        <f>100%-D37</f>
        <v>0.25044838581108009</v>
      </c>
      <c r="F37" s="43"/>
      <c r="J37" s="18"/>
      <c r="K37" s="18"/>
      <c r="L37" s="18"/>
      <c r="M37" s="18"/>
      <c r="N37" s="18"/>
      <c r="O37" s="18"/>
    </row>
    <row r="38" spans="1:15" x14ac:dyDescent="0.35">
      <c r="A38" s="42"/>
      <c r="B38" s="42"/>
      <c r="C38" s="42"/>
      <c r="D38" s="42"/>
      <c r="E38" s="42"/>
      <c r="F38" s="43"/>
      <c r="J38" s="18"/>
      <c r="K38" s="18"/>
      <c r="L38" s="18"/>
      <c r="M38" s="18"/>
      <c r="N38" s="18"/>
      <c r="O38" s="18"/>
    </row>
    <row r="39" spans="1:15" x14ac:dyDescent="0.35">
      <c r="A39" s="73" t="s">
        <v>32</v>
      </c>
      <c r="B39" s="73"/>
      <c r="C39" s="73"/>
      <c r="D39" s="73"/>
      <c r="E39" s="73"/>
      <c r="F39" s="43"/>
      <c r="J39" s="18"/>
      <c r="K39" s="18"/>
      <c r="L39" s="18"/>
      <c r="M39" s="18"/>
      <c r="N39" s="18"/>
      <c r="O39" s="18"/>
    </row>
    <row r="40" spans="1:15" x14ac:dyDescent="0.35">
      <c r="A40" s="28"/>
      <c r="B40" s="53" t="s">
        <v>6</v>
      </c>
      <c r="C40" s="53" t="s">
        <v>7</v>
      </c>
      <c r="D40" s="52" t="s">
        <v>39</v>
      </c>
      <c r="E40" s="52" t="s">
        <v>40</v>
      </c>
      <c r="F40" s="43"/>
      <c r="J40" s="18"/>
      <c r="K40" s="18"/>
      <c r="L40" s="18"/>
      <c r="M40" s="18"/>
      <c r="N40" s="18"/>
      <c r="O40" s="18"/>
    </row>
    <row r="41" spans="1:15" x14ac:dyDescent="0.35">
      <c r="A41" s="54" t="s">
        <v>37</v>
      </c>
      <c r="B41" s="27">
        <v>167.7</v>
      </c>
      <c r="C41" s="32"/>
      <c r="D41" s="27"/>
      <c r="E41" s="27"/>
      <c r="F41" s="43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4.5" customHeight="1" x14ac:dyDescent="0.35">
      <c r="A42" s="54" t="s">
        <v>27</v>
      </c>
      <c r="B42" s="28">
        <v>2000</v>
      </c>
      <c r="C42" s="28">
        <f>B42/28.34</f>
        <v>70.571630204657723</v>
      </c>
      <c r="D42" s="28"/>
      <c r="E42" s="28"/>
      <c r="F42" s="43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4.5" customHeight="1" x14ac:dyDescent="0.35">
      <c r="A43" s="54" t="s">
        <v>35</v>
      </c>
      <c r="B43" s="28">
        <v>1658.5</v>
      </c>
      <c r="C43" s="28">
        <f>B43/28.34</f>
        <v>58.52152434721242</v>
      </c>
      <c r="D43" s="28"/>
      <c r="E43" s="28"/>
      <c r="F43" s="43"/>
      <c r="G43" s="18"/>
      <c r="H43" s="18"/>
      <c r="I43" s="18"/>
      <c r="J43" s="18"/>
      <c r="K43" s="18"/>
      <c r="L43" s="18"/>
      <c r="M43" s="18"/>
      <c r="N43" s="18"/>
      <c r="O43" s="18"/>
    </row>
    <row r="44" spans="1:15" x14ac:dyDescent="0.35">
      <c r="A44" s="44"/>
      <c r="B44" s="44"/>
      <c r="C44" s="44"/>
      <c r="D44" s="51">
        <f>B43/B42</f>
        <v>0.82925000000000004</v>
      </c>
      <c r="E44" s="51">
        <f>100%-D44</f>
        <v>0.17074999999999996</v>
      </c>
      <c r="F44" s="45"/>
    </row>
    <row r="45" spans="1:15" x14ac:dyDescent="0.35">
      <c r="A45" s="46"/>
      <c r="B45" s="46"/>
      <c r="C45" s="46"/>
      <c r="D45" s="46"/>
      <c r="E45" s="46"/>
      <c r="F45" s="45"/>
    </row>
    <row r="46" spans="1:15" x14ac:dyDescent="0.35">
      <c r="A46" s="73" t="s">
        <v>33</v>
      </c>
      <c r="B46" s="73"/>
      <c r="C46" s="73"/>
      <c r="D46" s="73"/>
      <c r="E46" s="73"/>
      <c r="F46" s="45"/>
    </row>
    <row r="47" spans="1:15" x14ac:dyDescent="0.35">
      <c r="A47" s="28"/>
      <c r="B47" s="53" t="s">
        <v>6</v>
      </c>
      <c r="C47" s="53" t="s">
        <v>7</v>
      </c>
      <c r="D47" s="52" t="s">
        <v>39</v>
      </c>
      <c r="E47" s="52" t="s">
        <v>40</v>
      </c>
      <c r="F47" s="45"/>
    </row>
    <row r="48" spans="1:15" x14ac:dyDescent="0.35">
      <c r="A48" s="54" t="s">
        <v>37</v>
      </c>
      <c r="B48" s="27">
        <v>169</v>
      </c>
      <c r="C48" s="32"/>
      <c r="D48" s="27"/>
      <c r="E48" s="27"/>
      <c r="F48" s="45"/>
    </row>
    <row r="49" spans="1:10" x14ac:dyDescent="0.35">
      <c r="A49" s="54" t="s">
        <v>27</v>
      </c>
      <c r="B49" s="28">
        <v>2001.5</v>
      </c>
      <c r="C49" s="28">
        <f>B49/28.34</f>
        <v>70.624558927311227</v>
      </c>
      <c r="D49" s="28"/>
      <c r="E49" s="28"/>
      <c r="F49" s="45"/>
    </row>
    <row r="50" spans="1:10" ht="14.5" customHeight="1" x14ac:dyDescent="0.35">
      <c r="A50" s="54" t="s">
        <v>35</v>
      </c>
      <c r="B50" s="28">
        <v>1528.5</v>
      </c>
      <c r="C50" s="28">
        <f>B50/28.34</f>
        <v>53.934368383909671</v>
      </c>
      <c r="D50" s="28"/>
      <c r="E50" s="28"/>
      <c r="F50" s="45"/>
    </row>
    <row r="51" spans="1:10" x14ac:dyDescent="0.35">
      <c r="A51" s="47"/>
      <c r="B51" s="47"/>
      <c r="C51" s="47"/>
      <c r="D51" s="51">
        <f>B50/B49</f>
        <v>0.76367724206844867</v>
      </c>
      <c r="E51" s="51">
        <f>100%-D51</f>
        <v>0.23632275793155133</v>
      </c>
      <c r="F51" s="45"/>
    </row>
    <row r="52" spans="1:10" x14ac:dyDescent="0.35">
      <c r="A52" s="43"/>
      <c r="B52" s="43"/>
      <c r="C52" s="43"/>
      <c r="D52" s="43"/>
      <c r="E52" s="43"/>
      <c r="F52" s="43"/>
      <c r="G52" s="18"/>
      <c r="H52" s="18"/>
      <c r="I52" s="18"/>
      <c r="J52" s="9"/>
    </row>
    <row r="53" spans="1:10" x14ac:dyDescent="0.35">
      <c r="A53" s="43"/>
      <c r="B53" s="43"/>
      <c r="C53" s="43"/>
      <c r="D53" s="32" t="s">
        <v>41</v>
      </c>
      <c r="E53" s="32" t="s">
        <v>42</v>
      </c>
      <c r="F53" s="43"/>
      <c r="G53" s="18"/>
      <c r="H53" s="18"/>
      <c r="I53" s="18"/>
      <c r="J53" s="9"/>
    </row>
    <row r="54" spans="1:10" x14ac:dyDescent="0.35">
      <c r="A54" s="43"/>
      <c r="B54" s="43"/>
      <c r="C54" s="43"/>
      <c r="D54" s="48">
        <f>SUM(D44,D51,D37,D30,D23)/5</f>
        <v>0.79410296765327293</v>
      </c>
      <c r="E54" s="49">
        <f>SUM(E51,E44,E37,E30,E23)/5</f>
        <v>0.20589703234672721</v>
      </c>
      <c r="F54" s="43"/>
      <c r="G54" s="18"/>
      <c r="H54" s="18"/>
      <c r="I54" s="18"/>
      <c r="J54" s="9"/>
    </row>
    <row r="55" spans="1:10" x14ac:dyDescent="0.35">
      <c r="A55" s="43"/>
      <c r="B55" s="43"/>
      <c r="C55" s="43"/>
      <c r="D55" s="43"/>
      <c r="E55" s="43"/>
      <c r="F55" s="43"/>
      <c r="G55" s="18"/>
      <c r="H55" s="18"/>
      <c r="I55" s="18"/>
      <c r="J55" s="9"/>
    </row>
    <row r="56" spans="1:10" x14ac:dyDescent="0.35">
      <c r="A56" s="53" t="s">
        <v>38</v>
      </c>
      <c r="B56" s="50">
        <v>43626</v>
      </c>
      <c r="C56" s="50">
        <v>43630</v>
      </c>
      <c r="D56" s="50">
        <v>43634</v>
      </c>
      <c r="E56" s="50">
        <v>43635</v>
      </c>
      <c r="F56" s="50">
        <v>43637</v>
      </c>
      <c r="G56" s="31" t="s">
        <v>48</v>
      </c>
      <c r="H56" s="18"/>
      <c r="I56" s="18"/>
      <c r="J56" s="9"/>
    </row>
    <row r="57" spans="1:10" x14ac:dyDescent="0.35">
      <c r="A57" s="53" t="s">
        <v>28</v>
      </c>
      <c r="B57" s="33">
        <v>1699.2</v>
      </c>
      <c r="C57" s="33">
        <v>1598</v>
      </c>
      <c r="D57" s="33">
        <v>1504.5</v>
      </c>
      <c r="E57" s="33">
        <v>1658.5</v>
      </c>
      <c r="F57" s="32">
        <v>1528.5</v>
      </c>
      <c r="G57" s="31">
        <f>SUM(B57:F57)/5</f>
        <v>1597.74</v>
      </c>
      <c r="H57" s="18"/>
      <c r="I57" s="18"/>
      <c r="J57" s="9"/>
    </row>
    <row r="58" spans="1:10" x14ac:dyDescent="0.35">
      <c r="A58" s="53" t="s">
        <v>36</v>
      </c>
      <c r="B58" s="33">
        <v>300</v>
      </c>
      <c r="C58" s="33">
        <v>300</v>
      </c>
      <c r="D58" s="33">
        <v>300</v>
      </c>
      <c r="E58" s="33">
        <v>300</v>
      </c>
      <c r="F58" s="33">
        <v>300</v>
      </c>
      <c r="G58" s="31"/>
      <c r="H58" s="18"/>
      <c r="I58" s="18"/>
      <c r="J58" s="9"/>
    </row>
    <row r="59" spans="1:10" x14ac:dyDescent="0.35">
      <c r="A59" s="53" t="s">
        <v>43</v>
      </c>
      <c r="B59" s="35">
        <f>B57/B58</f>
        <v>5.6640000000000006</v>
      </c>
      <c r="C59" s="35">
        <f t="shared" ref="C59:F59" si="0">C57/C58</f>
        <v>5.3266666666666671</v>
      </c>
      <c r="D59" s="35">
        <f t="shared" si="0"/>
        <v>5.0149999999999997</v>
      </c>
      <c r="E59" s="35">
        <f t="shared" si="0"/>
        <v>5.5283333333333333</v>
      </c>
      <c r="F59" s="35">
        <f t="shared" si="0"/>
        <v>5.0949999999999998</v>
      </c>
      <c r="G59" s="29">
        <f>SUM(B59:F59)/5</f>
        <v>5.3257999999999992</v>
      </c>
      <c r="H59" s="9"/>
      <c r="I59" s="9"/>
      <c r="J59" s="9"/>
    </row>
    <row r="60" spans="1:10" x14ac:dyDescent="0.35">
      <c r="A60" s="61"/>
      <c r="B60" s="4"/>
      <c r="C60" s="4"/>
      <c r="D60" s="4"/>
      <c r="E60" s="4"/>
      <c r="F60" s="4"/>
      <c r="G60" s="19"/>
    </row>
    <row r="70" spans="2:6" x14ac:dyDescent="0.35">
      <c r="B70" s="4"/>
      <c r="C70" s="4"/>
      <c r="D70" s="4"/>
      <c r="E70" s="4"/>
      <c r="F70" s="4"/>
    </row>
    <row r="71" spans="2:6" x14ac:dyDescent="0.35">
      <c r="B71" s="4"/>
      <c r="C71" s="4"/>
      <c r="D71" s="4"/>
      <c r="E71" s="4"/>
      <c r="F71" s="4"/>
    </row>
    <row r="72" spans="2:6" x14ac:dyDescent="0.35">
      <c r="B72" s="4"/>
      <c r="C72" s="4"/>
      <c r="D72" s="4"/>
      <c r="E72" s="4"/>
      <c r="F72" s="4"/>
    </row>
    <row r="73" spans="2:6" x14ac:dyDescent="0.35">
      <c r="B73" s="4"/>
      <c r="C73" s="4"/>
      <c r="D73" s="5"/>
      <c r="E73" s="6"/>
      <c r="F73" s="60"/>
    </row>
    <row r="74" spans="2:6" x14ac:dyDescent="0.35">
      <c r="B74" s="4"/>
      <c r="C74" s="4"/>
      <c r="D74" s="4"/>
      <c r="E74" s="4"/>
      <c r="F74" s="4"/>
    </row>
    <row r="75" spans="2:6" x14ac:dyDescent="0.35">
      <c r="B75" s="4"/>
      <c r="C75" s="4"/>
      <c r="D75" s="4"/>
      <c r="E75" s="4"/>
      <c r="F75" s="4"/>
    </row>
    <row r="76" spans="2:6" x14ac:dyDescent="0.35">
      <c r="B76" s="4"/>
      <c r="C76" s="4"/>
      <c r="D76" s="4"/>
      <c r="E76" s="4"/>
      <c r="F76" s="4"/>
    </row>
  </sheetData>
  <mergeCells count="10">
    <mergeCell ref="A39:E39"/>
    <mergeCell ref="A46:E46"/>
    <mergeCell ref="A11:C11"/>
    <mergeCell ref="A1:B1"/>
    <mergeCell ref="D6:F6"/>
    <mergeCell ref="K1:M1"/>
    <mergeCell ref="G1:I1"/>
    <mergeCell ref="A18:E18"/>
    <mergeCell ref="A25:E25"/>
    <mergeCell ref="A32:E32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5ED49-F0DB-4FB5-8694-C344BA972DDA}">
  <dimension ref="A1:J27"/>
  <sheetViews>
    <sheetView tabSelected="1" workbookViewId="0">
      <selection activeCell="F10" sqref="F10"/>
    </sheetView>
  </sheetViews>
  <sheetFormatPr defaultRowHeight="14.5" x14ac:dyDescent="0.35"/>
  <cols>
    <col min="1" max="1" width="21.7265625" bestFit="1" customWidth="1"/>
    <col min="2" max="2" width="6.26953125" bestFit="1" customWidth="1"/>
    <col min="3" max="3" width="8.36328125" bestFit="1" customWidth="1"/>
    <col min="4" max="4" width="10.7265625" bestFit="1" customWidth="1"/>
    <col min="5" max="5" width="14.36328125" bestFit="1" customWidth="1"/>
    <col min="6" max="6" width="14.6328125" bestFit="1" customWidth="1"/>
    <col min="7" max="7" width="12.7265625" customWidth="1"/>
    <col min="8" max="8" width="14" bestFit="1" customWidth="1"/>
    <col min="9" max="9" width="12.453125" customWidth="1"/>
    <col min="10" max="10" width="26.7265625" customWidth="1"/>
  </cols>
  <sheetData>
    <row r="1" spans="1:10" x14ac:dyDescent="0.35">
      <c r="A1" s="76" t="s">
        <v>49</v>
      </c>
      <c r="B1" s="76"/>
      <c r="C1" s="12"/>
      <c r="D1" s="76" t="s">
        <v>88</v>
      </c>
      <c r="E1" s="76"/>
      <c r="F1" s="76"/>
      <c r="G1" s="76"/>
      <c r="H1" s="76"/>
      <c r="I1" s="4"/>
      <c r="J1" s="23" t="s">
        <v>89</v>
      </c>
    </row>
    <row r="2" spans="1:10" x14ac:dyDescent="0.35">
      <c r="A2" s="23" t="s">
        <v>50</v>
      </c>
      <c r="B2" s="23" t="s">
        <v>51</v>
      </c>
      <c r="C2" s="20"/>
      <c r="D2" s="23" t="s">
        <v>52</v>
      </c>
      <c r="E2" s="23" t="s">
        <v>53</v>
      </c>
      <c r="F2" s="23" t="s">
        <v>54</v>
      </c>
      <c r="G2" s="23" t="s">
        <v>55</v>
      </c>
      <c r="H2" s="23" t="s">
        <v>56</v>
      </c>
      <c r="I2" s="4"/>
      <c r="J2" s="62">
        <v>0.63</v>
      </c>
    </row>
    <row r="3" spans="1:10" x14ac:dyDescent="0.35">
      <c r="A3" s="23">
        <v>500</v>
      </c>
      <c r="B3" s="62">
        <v>58</v>
      </c>
      <c r="C3" s="20"/>
      <c r="D3" s="23" t="s">
        <v>57</v>
      </c>
      <c r="E3" s="62">
        <v>59</v>
      </c>
      <c r="F3" s="62">
        <v>11.8</v>
      </c>
      <c r="G3" s="62">
        <v>0.52</v>
      </c>
      <c r="H3" s="23"/>
      <c r="I3" s="4"/>
    </row>
    <row r="4" spans="1:10" x14ac:dyDescent="0.35">
      <c r="A4" s="23">
        <v>1</v>
      </c>
      <c r="B4" s="62">
        <v>0.12</v>
      </c>
      <c r="C4" s="20"/>
      <c r="D4" s="23" t="s">
        <v>58</v>
      </c>
      <c r="E4" s="62">
        <v>39</v>
      </c>
      <c r="F4" s="62">
        <v>7.8</v>
      </c>
      <c r="G4" s="62">
        <v>0.34</v>
      </c>
      <c r="H4" s="23"/>
      <c r="I4" s="4"/>
    </row>
    <row r="5" spans="1:10" x14ac:dyDescent="0.35">
      <c r="A5" s="23">
        <v>3</v>
      </c>
      <c r="B5" s="62">
        <v>0.35</v>
      </c>
      <c r="C5" s="20"/>
      <c r="D5" s="23" t="s">
        <v>59</v>
      </c>
      <c r="E5" s="62">
        <v>52</v>
      </c>
      <c r="F5" s="62">
        <v>10.4</v>
      </c>
      <c r="G5" s="62">
        <v>0.46</v>
      </c>
      <c r="H5" s="23"/>
      <c r="I5" s="4"/>
    </row>
    <row r="6" spans="1:10" x14ac:dyDescent="0.35">
      <c r="A6" s="23">
        <v>5</v>
      </c>
      <c r="B6" s="62">
        <v>0.57999999999999996</v>
      </c>
      <c r="C6" s="20"/>
      <c r="D6" s="23" t="s">
        <v>60</v>
      </c>
      <c r="E6" s="62">
        <v>58</v>
      </c>
      <c r="F6" s="62">
        <v>11.6</v>
      </c>
      <c r="G6" s="62">
        <v>0.51</v>
      </c>
      <c r="H6" s="23"/>
      <c r="I6" s="4"/>
    </row>
    <row r="7" spans="1:10" x14ac:dyDescent="0.35">
      <c r="A7" s="23">
        <v>6</v>
      </c>
      <c r="B7" s="62">
        <v>0.7</v>
      </c>
      <c r="C7" s="20"/>
      <c r="D7" s="23"/>
      <c r="E7" s="23"/>
      <c r="F7" s="23"/>
      <c r="G7" s="23"/>
      <c r="H7" s="62">
        <v>0.46</v>
      </c>
      <c r="I7" s="4"/>
    </row>
    <row r="8" spans="1:10" x14ac:dyDescent="0.35">
      <c r="A8" s="23" t="s">
        <v>61</v>
      </c>
      <c r="B8" s="62">
        <v>0.54</v>
      </c>
      <c r="C8" s="20"/>
      <c r="D8" s="20"/>
      <c r="E8" s="20"/>
      <c r="F8" s="20"/>
      <c r="G8" s="20"/>
      <c r="H8" s="20"/>
      <c r="I8" s="4"/>
    </row>
    <row r="9" spans="1:10" x14ac:dyDescent="0.35">
      <c r="A9" s="20"/>
      <c r="B9" s="20"/>
      <c r="C9" s="20"/>
      <c r="D9" s="20"/>
      <c r="E9" s="20"/>
      <c r="F9" s="20"/>
      <c r="G9" s="20"/>
      <c r="H9" s="20"/>
      <c r="I9" s="4"/>
    </row>
    <row r="10" spans="1:10" x14ac:dyDescent="0.35">
      <c r="A10" s="23" t="s">
        <v>62</v>
      </c>
      <c r="B10" s="23" t="s">
        <v>63</v>
      </c>
      <c r="C10" s="23" t="s">
        <v>64</v>
      </c>
      <c r="D10" s="23" t="s">
        <v>65</v>
      </c>
      <c r="E10" s="23" t="s">
        <v>66</v>
      </c>
      <c r="F10" s="20"/>
      <c r="G10" s="76" t="s">
        <v>90</v>
      </c>
      <c r="H10" s="76"/>
      <c r="I10" s="76"/>
      <c r="J10" s="76"/>
    </row>
    <row r="11" spans="1:10" x14ac:dyDescent="0.35">
      <c r="A11" s="23" t="s">
        <v>67</v>
      </c>
      <c r="B11" s="62">
        <v>84</v>
      </c>
      <c r="C11" s="62">
        <v>3.5</v>
      </c>
      <c r="D11" s="23"/>
      <c r="E11" s="23" t="s">
        <v>68</v>
      </c>
      <c r="F11" s="20"/>
      <c r="G11" s="23"/>
      <c r="H11" s="23" t="s">
        <v>74</v>
      </c>
      <c r="I11" s="23" t="s">
        <v>75</v>
      </c>
      <c r="J11" s="23" t="s">
        <v>76</v>
      </c>
    </row>
    <row r="12" spans="1:10" x14ac:dyDescent="0.35">
      <c r="A12" s="23" t="s">
        <v>69</v>
      </c>
      <c r="B12" s="62">
        <v>65</v>
      </c>
      <c r="C12" s="62">
        <v>2.71</v>
      </c>
      <c r="D12" s="23"/>
      <c r="E12" s="23" t="s">
        <v>70</v>
      </c>
      <c r="F12" s="20"/>
      <c r="G12" s="23" t="s">
        <v>78</v>
      </c>
      <c r="H12" s="23" t="s">
        <v>79</v>
      </c>
      <c r="I12" s="23" t="s">
        <v>80</v>
      </c>
      <c r="J12" s="23" t="s">
        <v>80</v>
      </c>
    </row>
    <row r="13" spans="1:10" x14ac:dyDescent="0.35">
      <c r="A13" s="23" t="s">
        <v>71</v>
      </c>
      <c r="B13" s="23"/>
      <c r="C13" s="62">
        <v>2</v>
      </c>
      <c r="D13" s="23"/>
      <c r="E13" s="23" t="s">
        <v>72</v>
      </c>
      <c r="F13" s="20"/>
      <c r="G13" s="23" t="s">
        <v>81</v>
      </c>
      <c r="H13" s="23" t="s">
        <v>82</v>
      </c>
      <c r="I13" s="23" t="s">
        <v>82</v>
      </c>
      <c r="J13" s="23" t="s">
        <v>83</v>
      </c>
    </row>
    <row r="14" spans="1:10" x14ac:dyDescent="0.35">
      <c r="A14" s="23"/>
      <c r="B14" s="23"/>
      <c r="C14" s="23"/>
      <c r="D14" s="62">
        <v>2.74</v>
      </c>
      <c r="E14" s="62">
        <v>0.23</v>
      </c>
      <c r="F14" s="20"/>
      <c r="G14" s="23" t="s">
        <v>84</v>
      </c>
      <c r="H14" s="23" t="s">
        <v>79</v>
      </c>
      <c r="I14" s="23" t="s">
        <v>79</v>
      </c>
      <c r="J14" s="23" t="s">
        <v>79</v>
      </c>
    </row>
    <row r="15" spans="1:10" x14ac:dyDescent="0.35">
      <c r="A15" s="20"/>
      <c r="B15" s="20"/>
      <c r="C15" s="20"/>
      <c r="D15" s="20"/>
      <c r="E15" s="20"/>
      <c r="F15" s="20"/>
      <c r="G15" s="23" t="s">
        <v>86</v>
      </c>
      <c r="H15" s="23" t="s">
        <v>87</v>
      </c>
      <c r="I15" s="23" t="s">
        <v>87</v>
      </c>
      <c r="J15" s="23">
        <v>0</v>
      </c>
    </row>
    <row r="16" spans="1:10" x14ac:dyDescent="0.35">
      <c r="A16" s="23" t="s">
        <v>73</v>
      </c>
      <c r="B16" s="20"/>
      <c r="C16" s="20"/>
      <c r="D16" s="20"/>
      <c r="E16" s="20"/>
      <c r="F16" s="20"/>
      <c r="G16" s="20"/>
      <c r="H16" s="20"/>
      <c r="I16" s="4"/>
    </row>
    <row r="17" spans="1:9" x14ac:dyDescent="0.35">
      <c r="A17" s="23">
        <v>22.7</v>
      </c>
      <c r="B17" s="20"/>
      <c r="G17" s="20"/>
      <c r="H17" s="20"/>
      <c r="I17" s="4"/>
    </row>
    <row r="18" spans="1:9" x14ac:dyDescent="0.35">
      <c r="A18" s="20"/>
      <c r="B18" s="20"/>
      <c r="G18" s="20"/>
      <c r="H18" s="20"/>
      <c r="I18" s="4"/>
    </row>
    <row r="19" spans="1:9" x14ac:dyDescent="0.35">
      <c r="A19" s="23" t="s">
        <v>77</v>
      </c>
      <c r="B19" s="20"/>
      <c r="G19" s="20"/>
      <c r="H19" s="20"/>
      <c r="I19" s="4"/>
    </row>
    <row r="20" spans="1:9" x14ac:dyDescent="0.35">
      <c r="A20" s="62">
        <v>1.28</v>
      </c>
      <c r="B20" s="20"/>
      <c r="G20" s="20"/>
      <c r="H20" s="20"/>
      <c r="I20" s="4"/>
    </row>
    <row r="21" spans="1:9" x14ac:dyDescent="0.35">
      <c r="A21" s="20"/>
      <c r="B21" s="20"/>
      <c r="G21" s="20"/>
      <c r="H21" s="20"/>
      <c r="I21" s="4"/>
    </row>
    <row r="22" spans="1:9" x14ac:dyDescent="0.35">
      <c r="A22" s="23" t="s">
        <v>85</v>
      </c>
      <c r="B22" s="20"/>
      <c r="G22" s="20"/>
      <c r="H22" s="20"/>
      <c r="I22" s="4"/>
    </row>
    <row r="23" spans="1:9" x14ac:dyDescent="0.35">
      <c r="A23" s="62">
        <v>1.4</v>
      </c>
      <c r="B23" s="20"/>
      <c r="C23" s="20"/>
      <c r="D23" s="20"/>
      <c r="E23" s="20"/>
      <c r="F23" s="20"/>
      <c r="G23" s="20"/>
      <c r="H23" s="20"/>
      <c r="I23" s="4"/>
    </row>
    <row r="24" spans="1:9" x14ac:dyDescent="0.35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35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3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35">
      <c r="A27" s="4"/>
      <c r="B27" s="4"/>
      <c r="C27" s="4"/>
      <c r="D27" s="4"/>
      <c r="E27" s="4"/>
      <c r="F27" s="4"/>
      <c r="G27" s="4"/>
      <c r="H27" s="4"/>
      <c r="I27" s="4"/>
    </row>
  </sheetData>
  <mergeCells count="3">
    <mergeCell ref="A1:B1"/>
    <mergeCell ref="D1:H1"/>
    <mergeCell ref="G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Coffee Beans Cost per lbs</vt:lpstr>
      <vt:lpstr>Brew Analysis (1-12)</vt:lpstr>
      <vt:lpstr>Match Coffee Drink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McCarthy</dc:creator>
  <cp:lastModifiedBy>Andrew McCarthy</cp:lastModifiedBy>
  <dcterms:created xsi:type="dcterms:W3CDTF">2019-10-26T22:53:19Z</dcterms:created>
  <dcterms:modified xsi:type="dcterms:W3CDTF">2019-10-27T02:41:32Z</dcterms:modified>
</cp:coreProperties>
</file>